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С.Поляна, 9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D37" i="87"/>
  <c r="C37"/>
  <c r="C33"/>
  <c r="D33" s="1"/>
  <c r="C32"/>
  <c r="D32" s="1"/>
  <c r="C31"/>
  <c r="D31" s="1"/>
  <c r="C29" l="1"/>
  <c r="C30"/>
  <c r="D30" s="1"/>
  <c r="C34"/>
  <c r="C38"/>
  <c r="D38" s="1"/>
  <c r="C36"/>
  <c r="D36" s="1"/>
  <c r="C17" l="1"/>
  <c r="D29" l="1"/>
  <c r="D34"/>
  <c r="C28"/>
  <c r="D28" s="1"/>
  <c r="D18"/>
  <c r="E25"/>
  <c r="C16"/>
  <c r="C11"/>
  <c r="D35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9"/>
  <c r="C35"/>
  <c r="E35"/>
</calcChain>
</file>

<file path=xl/sharedStrings.xml><?xml version="1.0" encoding="utf-8"?>
<sst xmlns="http://schemas.openxmlformats.org/spreadsheetml/2006/main" count="145" uniqueCount="122">
  <si>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</si>
  <si>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</si>
  <si>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</si>
  <si>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</si>
  <si>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</si>
  <si>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</si>
  <si>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</si>
  <si>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</si>
  <si>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</si>
  <si>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</si>
  <si>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</si>
  <si>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</si>
  <si>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</si>
  <si>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</si>
  <si>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</si>
  <si>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</si>
  <si>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</si>
  <si>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</si>
  <si>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</si>
  <si>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</si>
  <si>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</si>
  <si>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</si>
  <si>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</si>
  <si>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</si>
  <si>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</si>
  <si>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</si>
  <si>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</si>
  <si>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</si>
  <si>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</si>
  <si>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</si>
  <si>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</si>
  <si>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</si>
  <si>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</si>
  <si>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</si>
  <si>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</si>
  <si>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</si>
  <si>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</si>
  <si>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</si>
  <si>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</si>
  <si>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</si>
  <si>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</si>
  <si>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</si>
  <si>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</si>
  <si>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</si>
  <si>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</si>
  <si>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</si>
  <si>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</si>
  <si>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</si>
  <si>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</si>
  <si>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</si>
  <si>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</si>
  <si>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</si>
  <si>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</si>
  <si>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</si>
  <si>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</si>
  <si>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</si>
  <si>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</si>
  <si>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</si>
  <si>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</si>
  <si>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</si>
  <si>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</si>
  <si>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</si>
  <si>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</si>
  <si>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</si>
  <si>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</si>
  <si>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</si>
  <si>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</si>
  <si>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</si>
  <si>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</si>
  <si>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</si>
  <si>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</si>
  <si>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</si>
  <si>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</si>
  <si>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</si>
  <si>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</si>
  <si>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</si>
  <si>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</si>
  <si>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</si>
  <si>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</si>
  <si>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</si>
  <si>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</si>
  <si>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</si>
  <si>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</si>
  <si>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</si>
  <si>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</si>
  <si>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</si>
  <si>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</si>
  <si>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</si>
  <si>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</si>
  <si>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</si>
  <si>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</si>
  <si>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</si>
  <si>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</si>
  <si>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</si>
  <si>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</si>
  <si>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</si>
  <si>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</si>
  <si>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</si>
  <si>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3.2.</t>
  </si>
  <si>
    <t>3.3.</t>
  </si>
  <si>
    <t>3.4.</t>
  </si>
  <si>
    <t>3.5.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</si>
  <si>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</si>
  <si>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</si>
  <si>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</si>
  <si>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</si>
  <si>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</si>
  <si>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</si>
  <si>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</si>
  <si>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4.1.</t>
  </si>
  <si>
    <t>Дезинфекция мусоростволов, мусороприемных камер</t>
  </si>
  <si>
    <t>4.3.</t>
  </si>
  <si>
    <t>4.4.</t>
  </si>
  <si>
    <t>План работ и услуг по содержанию и ремонту общего имущества МКД на 2021 год по адресу:                                                                           С.Поляна, 9</t>
  </si>
  <si>
    <t xml:space="preserve">Ремонт межпанельных швов 20 п.м. </t>
  </si>
  <si>
    <t>Ремонт подъезда №1</t>
  </si>
  <si>
    <t>Замена межтамбурной двери подъезд №1</t>
  </si>
  <si>
    <t>Ремонт отмостки</t>
  </si>
  <si>
    <t>Ремонт мусорных контейнеров 3 шт.</t>
  </si>
  <si>
    <t>4.5.</t>
  </si>
  <si>
    <t>4.6.</t>
  </si>
  <si>
    <t>Установка ограждения на детской площадке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</si>
</sst>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1" t="s">
        <v>41</v>
      </c>
      <c r="F1" s="111"/>
      <c r="G1" s="111"/>
    </row>
    <row r="2" spans="1:7" ht="30.6" customHeight="1">
      <c r="A2" s="112" t="s">
        <v>66</v>
      </c>
      <c r="B2" s="112"/>
      <c r="C2" s="112"/>
      <c r="D2" s="112"/>
      <c r="E2" s="112"/>
      <c r="F2" s="112"/>
      <c r="G2" s="11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3" t="s">
        <v>50</v>
      </c>
      <c r="D4" s="114"/>
      <c r="E4" s="114"/>
      <c r="F4" s="42"/>
    </row>
    <row r="5" spans="1:7">
      <c r="B5" s="9" t="s">
        <v>1</v>
      </c>
      <c r="C5" s="115">
        <v>4</v>
      </c>
      <c r="D5" s="116"/>
      <c r="E5" s="116"/>
      <c r="F5" s="43"/>
    </row>
    <row r="6" spans="1:7">
      <c r="B6" s="10" t="s">
        <v>2</v>
      </c>
      <c r="C6" s="115">
        <v>7505.5</v>
      </c>
      <c r="D6" s="116"/>
      <c r="E6" s="116"/>
      <c r="F6" s="43"/>
    </row>
    <row r="7" spans="1:7" ht="18.75" customHeight="1">
      <c r="B7" s="39" t="s">
        <v>47</v>
      </c>
      <c r="C7" s="108">
        <v>64200</v>
      </c>
      <c r="D7" s="109"/>
      <c r="E7" s="110"/>
      <c r="F7" s="44"/>
    </row>
    <row r="8" spans="1:7">
      <c r="B8" s="56"/>
      <c r="D8" s="38">
        <v>9</v>
      </c>
    </row>
    <row r="9" spans="1:7">
      <c r="A9" s="122" t="s">
        <v>3</v>
      </c>
      <c r="B9" s="123"/>
      <c r="C9" s="123"/>
      <c r="D9" s="123"/>
      <c r="E9" s="124"/>
      <c r="F9" s="124"/>
      <c r="G9" s="124"/>
    </row>
    <row r="10" spans="1:7" ht="65.25" customHeight="1">
      <c r="A10" s="125" t="s">
        <v>4</v>
      </c>
      <c r="B10" s="127" t="s">
        <v>5</v>
      </c>
      <c r="C10" s="129" t="s">
        <v>32</v>
      </c>
      <c r="D10" s="131" t="s">
        <v>43</v>
      </c>
      <c r="E10" s="132"/>
      <c r="F10" s="129" t="s">
        <v>80</v>
      </c>
      <c r="G10" s="133" t="s">
        <v>52</v>
      </c>
    </row>
    <row r="11" spans="1:7" ht="45" customHeight="1">
      <c r="A11" s="126"/>
      <c r="B11" s="128"/>
      <c r="C11" s="130"/>
      <c r="D11" s="37" t="s">
        <v>6</v>
      </c>
      <c r="E11" s="45" t="s">
        <v>42</v>
      </c>
      <c r="F11" s="130"/>
      <c r="G11" s="13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7" t="s">
        <v>35</v>
      </c>
      <c r="C44" s="118"/>
      <c r="D44" s="119">
        <f>D43-(C7/12/C6+(D46)/C6)</f>
        <v>19.403493534057016</v>
      </c>
      <c r="E44" s="12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1" t="s">
        <v>34</v>
      </c>
      <c r="C46" s="12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22" zoomScale="77" zoomScaleNormal="77" workbookViewId="0">
      <selection activeCell="B37" sqref="B37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 t="s">
        <v>41</v>
      </c>
    </row>
    <row r="2" spans="1:5" ht="35.25" customHeight="1">
      <c r="A2" s="135" t="s">
        <v>113</v>
      </c>
      <c r="B2" s="135"/>
      <c r="C2" s="135"/>
      <c r="D2" s="135"/>
      <c r="E2" s="135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6" t="s">
        <v>93</v>
      </c>
      <c r="D4" s="137"/>
      <c r="E4" s="137"/>
    </row>
    <row r="5" spans="1:5" ht="19.5">
      <c r="B5" s="65" t="s">
        <v>1</v>
      </c>
      <c r="C5" s="138">
        <v>5</v>
      </c>
      <c r="D5" s="139"/>
      <c r="E5" s="139"/>
    </row>
    <row r="6" spans="1:5" ht="19.5">
      <c r="B6" s="68" t="s">
        <v>2</v>
      </c>
      <c r="C6" s="138">
        <v>9716.39</v>
      </c>
      <c r="D6" s="139"/>
      <c r="E6" s="139"/>
    </row>
    <row r="7" spans="1:5" ht="19.5">
      <c r="B7" s="68" t="s">
        <v>88</v>
      </c>
      <c r="C7" s="69">
        <v>1012</v>
      </c>
      <c r="D7" s="70"/>
      <c r="E7" s="71"/>
    </row>
    <row r="8" spans="1:5" ht="19.5">
      <c r="B8" s="79" t="s">
        <v>89</v>
      </c>
      <c r="C8" s="76">
        <v>969306.44</v>
      </c>
      <c r="D8" s="77"/>
      <c r="E8" s="78"/>
    </row>
    <row r="9" spans="1:5">
      <c r="B9" s="72" t="s">
        <v>86</v>
      </c>
      <c r="C9" s="106">
        <v>9.5</v>
      </c>
      <c r="D9" s="63"/>
      <c r="E9" s="46"/>
    </row>
    <row r="10" spans="1:5">
      <c r="B10" s="72" t="s">
        <v>90</v>
      </c>
      <c r="C10" s="106">
        <v>17744</v>
      </c>
      <c r="D10" s="63"/>
      <c r="E10" s="46"/>
    </row>
    <row r="11" spans="1:5">
      <c r="B11" s="72" t="s">
        <v>87</v>
      </c>
      <c r="C11" s="73">
        <f>C6*C9*12</f>
        <v>1107668.46</v>
      </c>
      <c r="D11" s="63">
        <f>C11/12</f>
        <v>92305.705000000002</v>
      </c>
      <c r="E11" s="46"/>
    </row>
    <row r="12" spans="1:5">
      <c r="A12" s="147"/>
      <c r="B12" s="148"/>
      <c r="C12" s="148"/>
      <c r="D12" s="148"/>
      <c r="E12" s="137"/>
    </row>
    <row r="13" spans="1:5">
      <c r="A13" s="82"/>
      <c r="B13" s="83"/>
      <c r="C13" s="83"/>
      <c r="D13" s="84"/>
      <c r="E13" s="85"/>
    </row>
    <row r="14" spans="1:5" ht="18.75" customHeight="1">
      <c r="A14" s="149" t="s">
        <v>4</v>
      </c>
      <c r="B14" s="127" t="s">
        <v>5</v>
      </c>
      <c r="C14" s="151" t="s">
        <v>32</v>
      </c>
      <c r="D14" s="153" t="s">
        <v>43</v>
      </c>
      <c r="E14" s="154"/>
    </row>
    <row r="15" spans="1:5" ht="75">
      <c r="A15" s="150"/>
      <c r="B15" s="128"/>
      <c r="C15" s="152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47027.327599999997</v>
      </c>
      <c r="D16" s="15">
        <v>4.84</v>
      </c>
      <c r="E16" s="15">
        <f>C16*12</f>
        <v>564327.93119999999</v>
      </c>
    </row>
    <row r="17" spans="1:5">
      <c r="A17" s="75" t="s">
        <v>10</v>
      </c>
      <c r="B17" s="18" t="s">
        <v>11</v>
      </c>
      <c r="C17" s="15">
        <f>0.67*C6</f>
        <v>6509.9813000000004</v>
      </c>
      <c r="D17" s="15">
        <v>0.67</v>
      </c>
      <c r="E17" s="15">
        <f>C17*12</f>
        <v>78119.775600000008</v>
      </c>
    </row>
    <row r="18" spans="1:5">
      <c r="A18" s="75" t="s">
        <v>12</v>
      </c>
      <c r="B18" s="18" t="s">
        <v>33</v>
      </c>
      <c r="C18" s="15">
        <v>1350</v>
      </c>
      <c r="D18" s="15">
        <f>C18/C6</f>
        <v>0.13894049127299338</v>
      </c>
      <c r="E18" s="15">
        <v>32400</v>
      </c>
    </row>
    <row r="19" spans="1:5">
      <c r="A19" s="88" t="s">
        <v>13</v>
      </c>
      <c r="B19" s="46" t="s">
        <v>58</v>
      </c>
      <c r="C19" s="15">
        <f>E19/12</f>
        <v>437.84999999999997</v>
      </c>
      <c r="D19" s="15">
        <f>C19/C6</f>
        <v>4.5063032669540849E-2</v>
      </c>
      <c r="E19" s="3">
        <v>5254.2</v>
      </c>
    </row>
    <row r="20" spans="1:5">
      <c r="A20" s="88" t="s">
        <v>14</v>
      </c>
      <c r="B20" s="1" t="s">
        <v>38</v>
      </c>
      <c r="C20" s="15">
        <f t="shared" ref="C20" si="0">E20/12</f>
        <v>84.333333333333329</v>
      </c>
      <c r="D20" s="54">
        <f>C20/C7</f>
        <v>8.3333333333333329E-2</v>
      </c>
      <c r="E20" s="15">
        <v>1012</v>
      </c>
    </row>
    <row r="21" spans="1:5">
      <c r="A21" s="88" t="s">
        <v>45</v>
      </c>
      <c r="B21" s="1" t="s">
        <v>85</v>
      </c>
      <c r="C21" s="15">
        <f>E21/12</f>
        <v>177.1</v>
      </c>
      <c r="D21" s="54">
        <f>C21/C6</f>
        <v>1.822693407736824E-2</v>
      </c>
      <c r="E21" s="15">
        <v>2125.1999999999998</v>
      </c>
    </row>
    <row r="22" spans="1:5" s="89" customFormat="1">
      <c r="A22" s="88" t="s">
        <v>94</v>
      </c>
      <c r="B22" s="1" t="s">
        <v>37</v>
      </c>
      <c r="C22" s="15">
        <f>C11*12%/12</f>
        <v>11076.684599999999</v>
      </c>
      <c r="D22" s="15">
        <f>C22/C6</f>
        <v>1.1399999999999999</v>
      </c>
      <c r="E22" s="3">
        <f>C11*12%</f>
        <v>132920.21519999998</v>
      </c>
    </row>
    <row r="23" spans="1:5" ht="37.5">
      <c r="A23" s="88" t="s">
        <v>95</v>
      </c>
      <c r="B23" s="1" t="s">
        <v>83</v>
      </c>
      <c r="C23" s="15">
        <f>C11*0.9%/12</f>
        <v>830.75134500000013</v>
      </c>
      <c r="D23" s="15">
        <f>C23/C6</f>
        <v>8.550000000000002E-2</v>
      </c>
      <c r="E23" s="3">
        <f>C11*0.9%</f>
        <v>9969.0161400000015</v>
      </c>
    </row>
    <row r="24" spans="1:5" s="89" customFormat="1">
      <c r="A24" s="88" t="s">
        <v>96</v>
      </c>
      <c r="B24" s="1" t="s">
        <v>84</v>
      </c>
      <c r="C24" s="15">
        <f>C11*2.5%/12</f>
        <v>2307.642625</v>
      </c>
      <c r="D24" s="15">
        <f>C24/C6</f>
        <v>0.23750000000000002</v>
      </c>
      <c r="E24" s="3">
        <f>C24*12</f>
        <v>27691.711499999998</v>
      </c>
    </row>
    <row r="25" spans="1:5" s="91" customFormat="1">
      <c r="A25" s="88" t="s">
        <v>97</v>
      </c>
      <c r="B25" s="48" t="s">
        <v>92</v>
      </c>
      <c r="C25" s="49">
        <f>E25/12</f>
        <v>807.75536666666665</v>
      </c>
      <c r="D25" s="49">
        <f>E25/C6/12</f>
        <v>8.3133279609676702E-2</v>
      </c>
      <c r="E25" s="50">
        <f>C8*1%</f>
        <v>9693.0643999999993</v>
      </c>
    </row>
    <row r="26" spans="1:5" s="93" customFormat="1">
      <c r="A26" s="92"/>
      <c r="B26" s="63" t="s">
        <v>103</v>
      </c>
      <c r="C26" s="14">
        <f>SUM(C16:C25)</f>
        <v>70609.426169999977</v>
      </c>
      <c r="D26" s="14">
        <f>SUM(D16:D25)</f>
        <v>7.3416970709629119</v>
      </c>
      <c r="E26" s="14">
        <f>SUM(E16:E25)</f>
        <v>863513.1140399999</v>
      </c>
    </row>
    <row r="27" spans="1:5" ht="37.5">
      <c r="A27" s="88"/>
      <c r="B27" s="74" t="s">
        <v>91</v>
      </c>
      <c r="C27" s="101">
        <f>E27/12</f>
        <v>20346.278830000007</v>
      </c>
      <c r="D27" s="101">
        <f>C27/C6</f>
        <v>2.0940162786796339</v>
      </c>
      <c r="E27" s="101">
        <f>C11-E26</f>
        <v>244155.34596000006</v>
      </c>
    </row>
    <row r="28" spans="1:5">
      <c r="A28" s="90" t="s">
        <v>98</v>
      </c>
      <c r="B28" s="1" t="s">
        <v>117</v>
      </c>
      <c r="C28" s="15">
        <f t="shared" ref="C28:C34" si="1">E28/12</f>
        <v>10000</v>
      </c>
      <c r="D28" s="54">
        <f>C28/C6</f>
        <v>1.0291888242443954</v>
      </c>
      <c r="E28" s="15">
        <v>120000</v>
      </c>
    </row>
    <row r="29" spans="1:5">
      <c r="A29" s="90" t="s">
        <v>99</v>
      </c>
      <c r="B29" s="48" t="s">
        <v>105</v>
      </c>
      <c r="C29" s="15">
        <f t="shared" si="1"/>
        <v>916.66666666666663</v>
      </c>
      <c r="D29" s="54">
        <f>C29/C6</f>
        <v>9.4342308889069568E-2</v>
      </c>
      <c r="E29" s="50">
        <v>11000</v>
      </c>
    </row>
    <row r="30" spans="1:5">
      <c r="A30" s="90" t="s">
        <v>100</v>
      </c>
      <c r="B30" s="1" t="s">
        <v>114</v>
      </c>
      <c r="C30" s="15">
        <f t="shared" si="1"/>
        <v>416.66666666666669</v>
      </c>
      <c r="D30" s="54">
        <f>C30/C6</f>
        <v>4.288286767684981E-2</v>
      </c>
      <c r="E30" s="50">
        <v>5000</v>
      </c>
    </row>
    <row r="31" spans="1:5">
      <c r="A31" s="90" t="s">
        <v>101</v>
      </c>
      <c r="B31" s="1" t="s">
        <v>116</v>
      </c>
      <c r="C31" s="15">
        <f t="shared" si="1"/>
        <v>1250</v>
      </c>
      <c r="D31" s="54">
        <f>C31/C6</f>
        <v>0.12864860303054942</v>
      </c>
      <c r="E31" s="50">
        <v>15000</v>
      </c>
    </row>
    <row r="32" spans="1:5">
      <c r="A32" s="90" t="s">
        <v>102</v>
      </c>
      <c r="B32" s="1" t="s">
        <v>118</v>
      </c>
      <c r="C32" s="15">
        <f t="shared" si="1"/>
        <v>41.666666666666664</v>
      </c>
      <c r="D32" s="54">
        <f>C32/C6</f>
        <v>4.2882867676849803E-3</v>
      </c>
      <c r="E32" s="50">
        <v>500</v>
      </c>
    </row>
    <row r="33" spans="1:6">
      <c r="A33" s="90" t="s">
        <v>109</v>
      </c>
      <c r="B33" s="1" t="s">
        <v>115</v>
      </c>
      <c r="C33" s="15">
        <f t="shared" si="1"/>
        <v>8333.3333333333339</v>
      </c>
      <c r="D33" s="54">
        <f>C33/C6</f>
        <v>0.85765735353699624</v>
      </c>
      <c r="E33" s="50">
        <v>100000</v>
      </c>
    </row>
    <row r="34" spans="1:6">
      <c r="A34" s="90" t="s">
        <v>111</v>
      </c>
      <c r="C34" s="15">
        <f t="shared" si="1"/>
        <v>0</v>
      </c>
      <c r="D34" s="54">
        <f>C34/C6</f>
        <v>0</v>
      </c>
      <c r="E34" s="3"/>
    </row>
    <row r="35" spans="1:6">
      <c r="A35" s="75"/>
      <c r="B35" s="22" t="s">
        <v>104</v>
      </c>
      <c r="C35" s="14">
        <f ca="1">SUM(C28:C38)</f>
        <v>20666.666666666668</v>
      </c>
      <c r="D35" s="14">
        <f>SUM(D28:D34)</f>
        <v>2.1570082441455454</v>
      </c>
      <c r="E35" s="14">
        <f ca="1">SUM(E28:E38)</f>
        <v>345000</v>
      </c>
      <c r="F35" s="102"/>
    </row>
    <row r="36" spans="1:6">
      <c r="A36" s="90" t="s">
        <v>112</v>
      </c>
      <c r="B36" s="105" t="s">
        <v>108</v>
      </c>
      <c r="C36" s="101">
        <f>E36/12</f>
        <v>25000</v>
      </c>
      <c r="D36" s="101">
        <f>C36/C6</f>
        <v>2.5729720606109883</v>
      </c>
      <c r="E36" s="101">
        <v>300000</v>
      </c>
    </row>
    <row r="37" spans="1:6">
      <c r="A37" s="90" t="s">
        <v>119</v>
      </c>
      <c r="B37" s="107" t="s">
        <v>121</v>
      </c>
      <c r="C37" s="53">
        <f>E37/12</f>
        <v>2916.6666666666665</v>
      </c>
      <c r="D37" s="53">
        <f>C37/C6</f>
        <v>0.30018007373794864</v>
      </c>
      <c r="E37" s="53">
        <v>35000</v>
      </c>
    </row>
    <row r="38" spans="1:6" ht="18" customHeight="1">
      <c r="A38" s="18" t="s">
        <v>120</v>
      </c>
      <c r="B38" s="1" t="s">
        <v>110</v>
      </c>
      <c r="C38" s="15">
        <f>E38/12</f>
        <v>4166.666666666667</v>
      </c>
      <c r="D38" s="54">
        <f>C38/C6</f>
        <v>0.42882867676849812</v>
      </c>
      <c r="E38" s="15">
        <v>50000</v>
      </c>
    </row>
    <row r="39" spans="1:6" ht="33" customHeight="1">
      <c r="A39" s="75"/>
      <c r="B39" s="117" t="s">
        <v>107</v>
      </c>
      <c r="C39" s="140"/>
      <c r="D39" s="103">
        <f>D26+D35</f>
        <v>9.4987053151084577</v>
      </c>
      <c r="E39" s="100"/>
    </row>
    <row r="40" spans="1:6">
      <c r="A40" s="94"/>
      <c r="B40" s="94"/>
      <c r="C40" s="95"/>
      <c r="D40" s="26"/>
      <c r="E40" s="95"/>
    </row>
    <row r="41" spans="1:6">
      <c r="A41" s="94"/>
      <c r="B41" s="94"/>
      <c r="C41" s="95"/>
      <c r="D41" s="95"/>
      <c r="E41" s="95"/>
    </row>
    <row r="42" spans="1:6">
      <c r="A42" s="96"/>
      <c r="B42" s="141" t="s">
        <v>106</v>
      </c>
      <c r="C42" s="142"/>
      <c r="D42" s="142"/>
      <c r="E42" s="143"/>
    </row>
    <row r="43" spans="1:6" ht="40.5" customHeight="1">
      <c r="A43" s="96"/>
      <c r="B43" s="144"/>
      <c r="C43" s="145"/>
      <c r="D43" s="145"/>
      <c r="E43" s="146"/>
    </row>
    <row r="44" spans="1:6" ht="46.5" customHeight="1">
      <c r="A44" s="57"/>
      <c r="B44" s="57"/>
      <c r="C44" s="98"/>
      <c r="D44" s="57"/>
      <c r="E44" s="97"/>
    </row>
    <row r="45" spans="1:6">
      <c r="A45" s="94"/>
      <c r="B45" s="94"/>
      <c r="C45" s="98"/>
      <c r="D45" s="95"/>
      <c r="E45" s="95"/>
    </row>
    <row r="46" spans="1:6">
      <c r="A46" s="99"/>
      <c r="B46" s="99"/>
      <c r="C46" s="98"/>
      <c r="D46" s="98"/>
      <c r="E46" s="98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 s="66" customFormat="1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64"/>
      <c r="B57" s="64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64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</sheetData>
  <mergeCells count="11">
    <mergeCell ref="B42:E43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39:C39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С.Поляна, 9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2021-06-01T03:35:13Z</dcterms:modified>
</cp:coreProperties>
</file>